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BO\Broadband Office\Administrative Operations\"/>
    </mc:Choice>
  </mc:AlternateContent>
  <xr:revisionPtr revIDLastSave="0" documentId="8_{3D361B86-6FB5-4A42-A0E5-2EBA5748BDF1}" xr6:coauthVersionLast="47" xr6:coauthVersionMax="47" xr10:uidLastSave="{00000000-0000-0000-0000-000000000000}"/>
  <bookViews>
    <workbookView xWindow="-120" yWindow="-120" windowWidth="29040" windowHeight="15840" xr2:uid="{65246974-BEF0-43D1-8367-28AE950BF5C1}"/>
  </bookViews>
  <sheets>
    <sheet name="Stand Alone Village - Compan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C27" i="1"/>
  <c r="A4" i="1"/>
  <c r="A5" i="1" s="1"/>
  <c r="A6" i="1" s="1"/>
  <c r="A7" i="1" s="1"/>
  <c r="A8" i="1" s="1"/>
  <c r="A9" i="1" s="1"/>
  <c r="A10" i="1" s="1"/>
  <c r="A11" i="1" s="1"/>
  <c r="A13" i="1" s="1"/>
  <c r="A14" i="1" s="1"/>
  <c r="A15" i="1" s="1"/>
  <c r="A17" i="1" s="1"/>
  <c r="A18" i="1" s="1"/>
  <c r="A19" i="1" s="1"/>
  <c r="A21" i="1" s="1"/>
  <c r="A22" i="1" s="1"/>
  <c r="A23" i="1" s="1"/>
  <c r="A25" i="1" s="1"/>
  <c r="A26" i="1" s="1"/>
  <c r="A27" i="1" s="1"/>
  <c r="A29" i="1" s="1"/>
  <c r="A31" i="1" s="1"/>
  <c r="A32" i="1" s="1"/>
  <c r="A33" i="1" s="1"/>
  <c r="A36" i="1" s="1"/>
  <c r="A38" i="1" s="1"/>
  <c r="A39" i="1" s="1"/>
  <c r="A40" i="1" s="1"/>
  <c r="A3" i="1"/>
  <c r="E23" i="1"/>
  <c r="E27" i="1"/>
  <c r="E40" i="1"/>
  <c r="G40" i="1" s="1"/>
  <c r="H40" i="1" s="1"/>
  <c r="D11" i="1" l="1"/>
  <c r="C11" i="1"/>
  <c r="E5" i="1"/>
  <c r="E6" i="1"/>
  <c r="E7" i="1"/>
  <c r="E8" i="1"/>
  <c r="E9" i="1"/>
  <c r="E10" i="1"/>
  <c r="E4" i="1"/>
  <c r="E11" i="1" l="1"/>
  <c r="E29" i="1" s="1"/>
  <c r="E31" i="1" s="1"/>
  <c r="E33" i="1" s="1"/>
</calcChain>
</file>

<file path=xl/sharedStrings.xml><?xml version="1.0" encoding="utf-8"?>
<sst xmlns="http://schemas.openxmlformats.org/spreadsheetml/2006/main" count="65" uniqueCount="41">
  <si>
    <t>CEO</t>
  </si>
  <si>
    <t>CFO</t>
  </si>
  <si>
    <t>COO</t>
  </si>
  <si>
    <t>Tech 2</t>
  </si>
  <si>
    <t>Tech 1</t>
  </si>
  <si>
    <t>Customer Service Rep 1</t>
  </si>
  <si>
    <t>Customer Service Rep 2</t>
  </si>
  <si>
    <t>Annual Salary</t>
  </si>
  <si>
    <t>Sumtotal</t>
  </si>
  <si>
    <t xml:space="preserve"> </t>
  </si>
  <si>
    <t>Spares</t>
  </si>
  <si>
    <t>Annual Benefits</t>
  </si>
  <si>
    <t>Annual Total</t>
  </si>
  <si>
    <t>Homes</t>
  </si>
  <si>
    <t>Take %</t>
  </si>
  <si>
    <t>Net Take</t>
  </si>
  <si>
    <t>Monthly Price</t>
  </si>
  <si>
    <t>Monthly Revenue</t>
  </si>
  <si>
    <t>Annual Revenue</t>
  </si>
  <si>
    <t>Rate/Mbps</t>
  </si>
  <si>
    <t>Average Capacity Needed (Mbps)</t>
  </si>
  <si>
    <t>Sum Total</t>
  </si>
  <si>
    <t>w/ 15% Margin</t>
  </si>
  <si>
    <t>Number of Communities Needed for Positive Margin</t>
  </si>
  <si>
    <t>A</t>
  </si>
  <si>
    <t>B</t>
  </si>
  <si>
    <t>C</t>
  </si>
  <si>
    <t>D</t>
  </si>
  <si>
    <t>(1)</t>
  </si>
  <si>
    <t>(2)</t>
  </si>
  <si>
    <t>(3)</t>
  </si>
  <si>
    <t>(4)</t>
  </si>
  <si>
    <t>(5)</t>
  </si>
  <si>
    <t>(6)</t>
  </si>
  <si>
    <t>(7)</t>
  </si>
  <si>
    <t>Staff</t>
  </si>
  <si>
    <t>Average Community Homes</t>
  </si>
  <si>
    <t>Travel</t>
  </si>
  <si>
    <t>Dedicated Internet Access</t>
  </si>
  <si>
    <t>Middle Mile Broadband Costs</t>
  </si>
  <si>
    <t xml:space="preserve">or Annual Subsidy Needed for a Single Community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</si>
</sst>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0.0"/>
    <numFmt numFmtId="166" formatCode="&quot;$&quot;#,##0.00"/>
    <numFmt numFmtId="167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 vertical="top" wrapText="1"/>
    </xf>
    <xf numFmtId="8" fontId="0" fillId="0" borderId="0" xfId="0" applyNumberFormat="1" applyAlignment="1">
      <alignment vertical="top" wrapText="1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165" fontId="0" fillId="0" borderId="7" xfId="0" applyNumberFormat="1" applyBorder="1" applyAlignment="1">
      <alignment vertical="top" wrapText="1"/>
    </xf>
    <xf numFmtId="166" fontId="0" fillId="0" borderId="7" xfId="0" applyNumberFormat="1" applyBorder="1" applyAlignment="1">
      <alignment vertical="top" wrapText="1"/>
    </xf>
    <xf numFmtId="166" fontId="0" fillId="0" borderId="8" xfId="0" applyNumberFormat="1" applyBorder="1" applyAlignment="1">
      <alignment vertical="top" wrapText="1"/>
    </xf>
    <xf numFmtId="0" fontId="3" fillId="0" borderId="9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9" xfId="0" quotePrefix="1" applyFont="1" applyBorder="1" applyAlignment="1">
      <alignment horizontal="center" vertical="top"/>
    </xf>
    <xf numFmtId="0" fontId="3" fillId="0" borderId="0" xfId="0" quotePrefix="1" applyFont="1" applyBorder="1" applyAlignment="1">
      <alignment horizontal="center" vertical="top" wrapText="1"/>
    </xf>
    <xf numFmtId="0" fontId="3" fillId="0" borderId="10" xfId="0" quotePrefix="1" applyFont="1" applyBorder="1" applyAlignment="1">
      <alignment horizontal="center" vertical="top" wrapText="1"/>
    </xf>
    <xf numFmtId="0" fontId="0" fillId="0" borderId="9" xfId="0" applyBorder="1" applyAlignment="1">
      <alignment vertical="top"/>
    </xf>
    <xf numFmtId="6" fontId="0" fillId="0" borderId="10" xfId="0" applyNumberFormat="1" applyBorder="1" applyAlignment="1">
      <alignment vertical="top" wrapText="1"/>
    </xf>
    <xf numFmtId="0" fontId="0" fillId="0" borderId="11" xfId="0" applyBorder="1" applyAlignment="1">
      <alignment vertical="top"/>
    </xf>
    <xf numFmtId="6" fontId="0" fillId="0" borderId="12" xfId="0" applyNumberForma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8" fontId="0" fillId="0" borderId="0" xfId="0" applyNumberFormat="1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3" fillId="0" borderId="13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0" fillId="0" borderId="11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16" xfId="0" applyFont="1" applyBorder="1" applyAlignment="1">
      <alignment horizontal="center" vertical="top"/>
    </xf>
    <xf numFmtId="0" fontId="0" fillId="0" borderId="17" xfId="0" applyBorder="1" applyAlignment="1">
      <alignment vertical="top" wrapText="1"/>
    </xf>
    <xf numFmtId="6" fontId="0" fillId="0" borderId="18" xfId="0" applyNumberFormat="1" applyBorder="1" applyAlignment="1">
      <alignment vertical="top" wrapText="1"/>
    </xf>
    <xf numFmtId="0" fontId="0" fillId="0" borderId="14" xfId="0" applyBorder="1" applyAlignment="1">
      <alignment vertical="top" wrapText="1"/>
    </xf>
    <xf numFmtId="6" fontId="0" fillId="0" borderId="15" xfId="0" applyNumberFormat="1" applyBorder="1" applyAlignment="1">
      <alignment vertical="top" wrapText="1"/>
    </xf>
    <xf numFmtId="0" fontId="0" fillId="0" borderId="16" xfId="0" applyBorder="1" applyAlignment="1">
      <alignment vertical="top"/>
    </xf>
    <xf numFmtId="6" fontId="0" fillId="0" borderId="17" xfId="0" applyNumberFormat="1" applyBorder="1" applyAlignment="1">
      <alignment vertical="top" wrapText="1"/>
    </xf>
    <xf numFmtId="0" fontId="3" fillId="0" borderId="7" xfId="0" applyFont="1" applyBorder="1" applyAlignment="1">
      <alignment horizontal="center" vertical="top"/>
    </xf>
    <xf numFmtId="0" fontId="0" fillId="0" borderId="0" xfId="0" applyFont="1" applyAlignment="1">
      <alignment horizontal="center" vertical="top" wrapText="1"/>
    </xf>
    <xf numFmtId="167" fontId="0" fillId="0" borderId="1" xfId="1" applyNumberFormat="1" applyFont="1" applyFill="1" applyBorder="1" applyAlignment="1">
      <alignment vertical="top" wrapText="1"/>
    </xf>
    <xf numFmtId="6" fontId="0" fillId="2" borderId="19" xfId="0" applyNumberFormat="1" applyFill="1" applyBorder="1" applyAlignment="1">
      <alignment vertical="top" wrapText="1"/>
    </xf>
    <xf numFmtId="0" fontId="0" fillId="2" borderId="19" xfId="0" applyFill="1" applyBorder="1" applyAlignment="1">
      <alignment vertical="top" wrapText="1"/>
    </xf>
    <xf numFmtId="8" fontId="0" fillId="2" borderId="19" xfId="0" applyNumberFormat="1" applyFill="1" applyBorder="1" applyAlignment="1">
      <alignment vertical="top" wrapText="1"/>
    </xf>
    <xf numFmtId="165" fontId="0" fillId="2" borderId="21" xfId="0" applyNumberFormat="1" applyFill="1" applyBorder="1" applyAlignment="1">
      <alignment vertical="top" wrapText="1"/>
    </xf>
    <xf numFmtId="166" fontId="0" fillId="2" borderId="20" xfId="0" applyNumberFormat="1" applyFill="1" applyBorder="1" applyAlignment="1">
      <alignment vertical="top" wrapText="1"/>
    </xf>
    <xf numFmtId="164" fontId="0" fillId="2" borderId="20" xfId="2" applyNumberFormat="1" applyFont="1" applyFill="1" applyBorder="1" applyAlignment="1">
      <alignment vertical="top" wrapText="1"/>
    </xf>
    <xf numFmtId="0" fontId="2" fillId="3" borderId="22" xfId="0" applyFont="1" applyFill="1" applyBorder="1" applyAlignment="1">
      <alignment vertical="top"/>
    </xf>
    <xf numFmtId="0" fontId="4" fillId="3" borderId="23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/>
    </xf>
    <xf numFmtId="0" fontId="4" fillId="3" borderId="7" xfId="0" applyFont="1" applyFill="1" applyBorder="1" applyAlignment="1">
      <alignment vertical="top" wrapText="1"/>
    </xf>
    <xf numFmtId="6" fontId="2" fillId="3" borderId="8" xfId="0" applyNumberFormat="1" applyFont="1" applyFill="1" applyBorder="1" applyAlignment="1">
      <alignment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590D5-84CE-4110-BB38-A2AA91F7CD2F}">
  <dimension ref="A1:H40"/>
  <sheetViews>
    <sheetView tabSelected="1" zoomScaleNormal="100" workbookViewId="0">
      <selection activeCell="G27" sqref="G27"/>
    </sheetView>
  </sheetViews>
  <sheetFormatPr defaultColWidth="10.7109375" defaultRowHeight="15" x14ac:dyDescent="0.25"/>
  <cols>
    <col min="1" max="1" width="10.7109375" style="2"/>
    <col min="2" max="2" width="26.5703125" style="1" customWidth="1"/>
    <col min="3" max="8" width="18.28515625" style="2" customWidth="1"/>
    <col min="9" max="16384" width="10.7109375" style="2"/>
  </cols>
  <sheetData>
    <row r="1" spans="1:5" s="3" customFormat="1" ht="15.75" thickBot="1" x14ac:dyDescent="0.3">
      <c r="B1" s="42"/>
    </row>
    <row r="2" spans="1:5" s="3" customFormat="1" x14ac:dyDescent="0.25">
      <c r="A2" s="43">
        <v>1</v>
      </c>
      <c r="B2" s="5" t="s">
        <v>35</v>
      </c>
      <c r="C2" s="6" t="s">
        <v>7</v>
      </c>
      <c r="D2" s="6" t="s">
        <v>11</v>
      </c>
      <c r="E2" s="7" t="s">
        <v>12</v>
      </c>
    </row>
    <row r="3" spans="1:5" s="3" customFormat="1" x14ac:dyDescent="0.25">
      <c r="A3" s="43">
        <f>A2+1</f>
        <v>2</v>
      </c>
      <c r="B3" s="12" t="s">
        <v>24</v>
      </c>
      <c r="C3" s="13" t="s">
        <v>25</v>
      </c>
      <c r="D3" s="13" t="s">
        <v>26</v>
      </c>
      <c r="E3" s="14" t="s">
        <v>27</v>
      </c>
    </row>
    <row r="4" spans="1:5" x14ac:dyDescent="0.25">
      <c r="A4" s="43">
        <f t="shared" ref="A4:A11" si="0">A3+1</f>
        <v>3</v>
      </c>
      <c r="B4" s="18" t="s">
        <v>0</v>
      </c>
      <c r="C4" s="45">
        <v>175000</v>
      </c>
      <c r="D4" s="45">
        <v>30000</v>
      </c>
      <c r="E4" s="19">
        <f>SUM(C4:D4)</f>
        <v>205000</v>
      </c>
    </row>
    <row r="5" spans="1:5" x14ac:dyDescent="0.25">
      <c r="A5" s="43">
        <f t="shared" si="0"/>
        <v>4</v>
      </c>
      <c r="B5" s="18" t="s">
        <v>1</v>
      </c>
      <c r="C5" s="45">
        <v>170000</v>
      </c>
      <c r="D5" s="45">
        <v>25000</v>
      </c>
      <c r="E5" s="19">
        <f t="shared" ref="E5:E10" si="1">SUM(C5:D5)</f>
        <v>195000</v>
      </c>
    </row>
    <row r="6" spans="1:5" x14ac:dyDescent="0.25">
      <c r="A6" s="43">
        <f t="shared" si="0"/>
        <v>5</v>
      </c>
      <c r="B6" s="18" t="s">
        <v>2</v>
      </c>
      <c r="C6" s="45">
        <v>170000</v>
      </c>
      <c r="D6" s="45">
        <v>25000</v>
      </c>
      <c r="E6" s="19">
        <f t="shared" si="1"/>
        <v>195000</v>
      </c>
    </row>
    <row r="7" spans="1:5" x14ac:dyDescent="0.25">
      <c r="A7" s="43">
        <f t="shared" si="0"/>
        <v>6</v>
      </c>
      <c r="B7" s="18" t="s">
        <v>4</v>
      </c>
      <c r="C7" s="45">
        <v>90000</v>
      </c>
      <c r="D7" s="45">
        <v>20000</v>
      </c>
      <c r="E7" s="19">
        <f t="shared" si="1"/>
        <v>110000</v>
      </c>
    </row>
    <row r="8" spans="1:5" x14ac:dyDescent="0.25">
      <c r="A8" s="43">
        <f t="shared" si="0"/>
        <v>7</v>
      </c>
      <c r="B8" s="18" t="s">
        <v>3</v>
      </c>
      <c r="C8" s="45">
        <v>90000</v>
      </c>
      <c r="D8" s="45">
        <v>20000</v>
      </c>
      <c r="E8" s="19">
        <f t="shared" si="1"/>
        <v>110000</v>
      </c>
    </row>
    <row r="9" spans="1:5" x14ac:dyDescent="0.25">
      <c r="A9" s="43">
        <f t="shared" si="0"/>
        <v>8</v>
      </c>
      <c r="B9" s="18" t="s">
        <v>5</v>
      </c>
      <c r="C9" s="45">
        <v>60000</v>
      </c>
      <c r="D9" s="45">
        <v>20000</v>
      </c>
      <c r="E9" s="19">
        <f t="shared" si="1"/>
        <v>80000</v>
      </c>
    </row>
    <row r="10" spans="1:5" x14ac:dyDescent="0.25">
      <c r="A10" s="43">
        <f t="shared" si="0"/>
        <v>9</v>
      </c>
      <c r="B10" s="20" t="s">
        <v>6</v>
      </c>
      <c r="C10" s="45">
        <v>60000</v>
      </c>
      <c r="D10" s="45">
        <v>20000</v>
      </c>
      <c r="E10" s="21">
        <f t="shared" si="1"/>
        <v>80000</v>
      </c>
    </row>
    <row r="11" spans="1:5" x14ac:dyDescent="0.25">
      <c r="A11" s="43">
        <f t="shared" si="0"/>
        <v>10</v>
      </c>
      <c r="B11" s="40" t="s">
        <v>8</v>
      </c>
      <c r="C11" s="41">
        <f>SUM(C4:C10)</f>
        <v>815000</v>
      </c>
      <c r="D11" s="41">
        <f t="shared" ref="D11:E11" si="2">SUM(D4:D10)</f>
        <v>160000</v>
      </c>
      <c r="E11" s="37">
        <f t="shared" si="2"/>
        <v>975000</v>
      </c>
    </row>
    <row r="12" spans="1:5" ht="6.75" customHeight="1" x14ac:dyDescent="0.25">
      <c r="A12" s="43"/>
      <c r="B12" s="18" t="s">
        <v>9</v>
      </c>
      <c r="C12" s="22"/>
      <c r="D12" s="22"/>
      <c r="E12" s="23"/>
    </row>
    <row r="13" spans="1:5" s="3" customFormat="1" x14ac:dyDescent="0.25">
      <c r="A13" s="43">
        <f>A11+1</f>
        <v>11</v>
      </c>
      <c r="B13" s="30" t="s">
        <v>37</v>
      </c>
      <c r="C13" s="31"/>
      <c r="D13" s="31"/>
      <c r="E13" s="32" t="s">
        <v>12</v>
      </c>
    </row>
    <row r="14" spans="1:5" s="3" customFormat="1" x14ac:dyDescent="0.25">
      <c r="A14" s="43">
        <f t="shared" ref="A14:A15" si="3">A13+1</f>
        <v>12</v>
      </c>
      <c r="B14" s="24" t="s">
        <v>24</v>
      </c>
      <c r="C14" s="13" t="s">
        <v>25</v>
      </c>
      <c r="D14" s="13" t="s">
        <v>26</v>
      </c>
      <c r="E14" s="14" t="s">
        <v>27</v>
      </c>
    </row>
    <row r="15" spans="1:5" x14ac:dyDescent="0.25">
      <c r="A15" s="43">
        <f t="shared" si="3"/>
        <v>13</v>
      </c>
      <c r="B15" s="33"/>
      <c r="C15" s="34"/>
      <c r="D15" s="34"/>
      <c r="E15" s="45">
        <v>20000</v>
      </c>
    </row>
    <row r="16" spans="1:5" ht="6.75" customHeight="1" x14ac:dyDescent="0.25">
      <c r="A16" s="43"/>
      <c r="B16" s="18" t="s">
        <v>9</v>
      </c>
      <c r="C16" s="22"/>
      <c r="D16" s="22"/>
      <c r="E16" s="23"/>
    </row>
    <row r="17" spans="1:6" s="3" customFormat="1" x14ac:dyDescent="0.25">
      <c r="A17" s="43">
        <f>A15+1</f>
        <v>14</v>
      </c>
      <c r="B17" s="30" t="s">
        <v>10</v>
      </c>
      <c r="C17" s="31"/>
      <c r="D17" s="31"/>
      <c r="E17" s="32" t="s">
        <v>12</v>
      </c>
    </row>
    <row r="18" spans="1:6" s="3" customFormat="1" x14ac:dyDescent="0.25">
      <c r="A18" s="43">
        <f t="shared" ref="A18:A19" si="4">A17+1</f>
        <v>15</v>
      </c>
      <c r="B18" s="24" t="s">
        <v>24</v>
      </c>
      <c r="C18" s="13" t="s">
        <v>25</v>
      </c>
      <c r="D18" s="13" t="s">
        <v>26</v>
      </c>
      <c r="E18" s="14" t="s">
        <v>27</v>
      </c>
    </row>
    <row r="19" spans="1:6" x14ac:dyDescent="0.25">
      <c r="A19" s="43">
        <f t="shared" si="4"/>
        <v>16</v>
      </c>
      <c r="B19" s="33"/>
      <c r="C19" s="34"/>
      <c r="D19" s="34"/>
      <c r="E19" s="45">
        <v>25000</v>
      </c>
    </row>
    <row r="20" spans="1:6" ht="8.25" customHeight="1" x14ac:dyDescent="0.25">
      <c r="A20" s="43"/>
      <c r="B20" s="25"/>
      <c r="C20" s="22"/>
      <c r="D20" s="22"/>
      <c r="E20" s="19"/>
    </row>
    <row r="21" spans="1:6" s="3" customFormat="1" ht="30" x14ac:dyDescent="0.25">
      <c r="A21" s="43">
        <f>A19+1</f>
        <v>17</v>
      </c>
      <c r="B21" s="30" t="s">
        <v>38</v>
      </c>
      <c r="C21" s="31" t="s">
        <v>20</v>
      </c>
      <c r="D21" s="31" t="s">
        <v>19</v>
      </c>
      <c r="E21" s="32" t="s">
        <v>12</v>
      </c>
    </row>
    <row r="22" spans="1:6" s="3" customFormat="1" x14ac:dyDescent="0.25">
      <c r="A22" s="43">
        <f t="shared" ref="A22:A23" si="5">A21+1</f>
        <v>18</v>
      </c>
      <c r="B22" s="12" t="s">
        <v>24</v>
      </c>
      <c r="C22" s="13" t="s">
        <v>25</v>
      </c>
      <c r="D22" s="13" t="s">
        <v>26</v>
      </c>
      <c r="E22" s="14" t="s">
        <v>27</v>
      </c>
    </row>
    <row r="23" spans="1:6" x14ac:dyDescent="0.25">
      <c r="A23" s="43">
        <f t="shared" si="5"/>
        <v>19</v>
      </c>
      <c r="B23" s="33"/>
      <c r="C23" s="46">
        <v>1000</v>
      </c>
      <c r="D23" s="47">
        <v>5</v>
      </c>
      <c r="E23" s="21">
        <f>C23*D23*12</f>
        <v>60000</v>
      </c>
    </row>
    <row r="24" spans="1:6" ht="7.5" customHeight="1" x14ac:dyDescent="0.25">
      <c r="A24" s="43"/>
      <c r="B24" s="25"/>
      <c r="C24" s="22"/>
      <c r="D24" s="26"/>
      <c r="E24" s="19"/>
    </row>
    <row r="25" spans="1:6" ht="30" x14ac:dyDescent="0.25">
      <c r="A25" s="43">
        <f>A23+1</f>
        <v>20</v>
      </c>
      <c r="B25" s="30" t="s">
        <v>39</v>
      </c>
      <c r="C25" s="31" t="s">
        <v>20</v>
      </c>
      <c r="D25" s="31" t="s">
        <v>19</v>
      </c>
      <c r="E25" s="32" t="s">
        <v>12</v>
      </c>
    </row>
    <row r="26" spans="1:6" x14ac:dyDescent="0.25">
      <c r="A26" s="43">
        <f t="shared" ref="A26:A27" si="6">A25+1</f>
        <v>21</v>
      </c>
      <c r="B26" s="12" t="s">
        <v>24</v>
      </c>
      <c r="C26" s="13" t="s">
        <v>25</v>
      </c>
      <c r="D26" s="13" t="s">
        <v>26</v>
      </c>
      <c r="E26" s="14" t="s">
        <v>27</v>
      </c>
    </row>
    <row r="27" spans="1:6" x14ac:dyDescent="0.25">
      <c r="A27" s="43">
        <f t="shared" si="6"/>
        <v>22</v>
      </c>
      <c r="B27" s="33"/>
      <c r="C27" s="44">
        <f>C40*100/15</f>
        <v>500</v>
      </c>
      <c r="D27" s="47">
        <v>500</v>
      </c>
      <c r="E27" s="21">
        <f>C27*D27*12</f>
        <v>3000000</v>
      </c>
    </row>
    <row r="28" spans="1:6" ht="6" customHeight="1" x14ac:dyDescent="0.25">
      <c r="A28" s="43"/>
      <c r="B28" s="18"/>
      <c r="C28" s="22"/>
      <c r="D28" s="22"/>
      <c r="E28" s="23"/>
    </row>
    <row r="29" spans="1:6" x14ac:dyDescent="0.25">
      <c r="A29" s="43">
        <f>A27+1</f>
        <v>23</v>
      </c>
      <c r="B29" s="35" t="s">
        <v>21</v>
      </c>
      <c r="C29" s="36"/>
      <c r="D29" s="36"/>
      <c r="E29" s="37">
        <f>E27+E23+E19+E11</f>
        <v>4060000</v>
      </c>
    </row>
    <row r="30" spans="1:6" ht="6.75" customHeight="1" x14ac:dyDescent="0.25">
      <c r="A30" s="43"/>
      <c r="B30" s="18"/>
      <c r="C30" s="22"/>
      <c r="D30" s="22"/>
      <c r="E30" s="23"/>
    </row>
    <row r="31" spans="1:6" x14ac:dyDescent="0.25">
      <c r="A31" s="43">
        <f>A29+1</f>
        <v>24</v>
      </c>
      <c r="B31" s="30" t="s">
        <v>22</v>
      </c>
      <c r="C31" s="38"/>
      <c r="D31" s="38"/>
      <c r="E31" s="39">
        <f>E29/0.85</f>
        <v>4776470.5882352944</v>
      </c>
      <c r="F31" s="4"/>
    </row>
    <row r="32" spans="1:6" ht="15.75" thickBot="1" x14ac:dyDescent="0.3">
      <c r="A32" s="43">
        <f t="shared" ref="A32:A33" si="7">A31+1</f>
        <v>25</v>
      </c>
      <c r="B32" s="18"/>
      <c r="C32" s="22"/>
      <c r="D32" s="22"/>
      <c r="E32" s="23"/>
    </row>
    <row r="33" spans="1:8" ht="15.75" thickBot="1" x14ac:dyDescent="0.3">
      <c r="A33" s="43">
        <f t="shared" si="7"/>
        <v>26</v>
      </c>
      <c r="B33" s="51" t="s">
        <v>23</v>
      </c>
      <c r="C33" s="52"/>
      <c r="D33" s="52"/>
      <c r="E33" s="53">
        <f>ROUNDUP(E31/H40,0)</f>
        <v>45</v>
      </c>
    </row>
    <row r="34" spans="1:8" x14ac:dyDescent="0.25">
      <c r="A34" s="43"/>
      <c r="B34" s="18" t="s">
        <v>9</v>
      </c>
      <c r="C34" s="22"/>
      <c r="D34" s="22"/>
      <c r="E34" s="23"/>
    </row>
    <row r="35" spans="1:8" ht="15.75" thickBot="1" x14ac:dyDescent="0.3">
      <c r="A35" s="43"/>
      <c r="B35" s="54" t="s">
        <v>40</v>
      </c>
      <c r="C35" s="55"/>
      <c r="D35" s="55"/>
      <c r="E35" s="56">
        <f>E31-H40</f>
        <v>4669190.5882352944</v>
      </c>
      <c r="F35" s="4"/>
    </row>
    <row r="36" spans="1:8" ht="15.75" thickBot="1" x14ac:dyDescent="0.3">
      <c r="A36" s="43">
        <f>A33+1</f>
        <v>27</v>
      </c>
      <c r="B36" s="27"/>
      <c r="C36" s="28"/>
      <c r="D36" s="28"/>
      <c r="E36" s="29"/>
    </row>
    <row r="37" spans="1:8" ht="15.75" thickBot="1" x14ac:dyDescent="0.3">
      <c r="A37" s="43"/>
    </row>
    <row r="38" spans="1:8" s="3" customFormat="1" x14ac:dyDescent="0.25">
      <c r="A38" s="43">
        <f>A36+1</f>
        <v>28</v>
      </c>
      <c r="B38" s="5"/>
      <c r="C38" s="6" t="s">
        <v>13</v>
      </c>
      <c r="D38" s="6" t="s">
        <v>14</v>
      </c>
      <c r="E38" s="6" t="s">
        <v>15</v>
      </c>
      <c r="F38" s="6" t="s">
        <v>16</v>
      </c>
      <c r="G38" s="6" t="s">
        <v>17</v>
      </c>
      <c r="H38" s="7" t="s">
        <v>18</v>
      </c>
    </row>
    <row r="39" spans="1:8" s="3" customFormat="1" x14ac:dyDescent="0.25">
      <c r="A39" s="43">
        <f t="shared" ref="A39:A40" si="8">A38+1</f>
        <v>29</v>
      </c>
      <c r="B39" s="15" t="s">
        <v>28</v>
      </c>
      <c r="C39" s="16" t="s">
        <v>29</v>
      </c>
      <c r="D39" s="16" t="s">
        <v>30</v>
      </c>
      <c r="E39" s="16" t="s">
        <v>31</v>
      </c>
      <c r="F39" s="16" t="s">
        <v>32</v>
      </c>
      <c r="G39" s="16" t="s">
        <v>33</v>
      </c>
      <c r="H39" s="17" t="s">
        <v>34</v>
      </c>
    </row>
    <row r="40" spans="1:8" ht="15.75" thickBot="1" x14ac:dyDescent="0.3">
      <c r="A40" s="43">
        <f t="shared" si="8"/>
        <v>30</v>
      </c>
      <c r="B40" s="8" t="s">
        <v>36</v>
      </c>
      <c r="C40" s="48">
        <v>75</v>
      </c>
      <c r="D40" s="50">
        <v>0.8</v>
      </c>
      <c r="E40" s="9">
        <f>D40*C40</f>
        <v>60</v>
      </c>
      <c r="F40" s="49">
        <v>149</v>
      </c>
      <c r="G40" s="10">
        <f>F40*E40</f>
        <v>8940</v>
      </c>
      <c r="H40" s="11">
        <f>G40*12</f>
        <v>107280</v>
      </c>
    </row>
  </sheetData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Stand Alone Village - Company</vt:lpstr>
    </vt:vector>
  </TitlesOfParts>
  <Company>State of Alaska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Lochner, Thomas F (CED)</dc:creator>
  <cp:lastModifiedBy>Feero, Anessa J (CED)</cp:lastModifiedBy>
  <dcterms:created xsi:type="dcterms:W3CDTF">2023-03-30T21:24:32Z</dcterms:created>
  <dcterms:modified xsi:type="dcterms:W3CDTF">2023-03-31T22:41:31Z</dcterms:modified>
</cp:coreProperties>
</file>